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c\Desktop\LSM\Documents officiels\"/>
    </mc:Choice>
  </mc:AlternateContent>
  <xr:revisionPtr revIDLastSave="0" documentId="8_{55271FCF-4241-4EB3-8E93-D3D57C152471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Feuille de frais" sheetId="14" r:id="rId1"/>
    <sheet name="Qui paie quoi" sheetId="16" state="hidden" r:id="rId2"/>
  </sheets>
  <definedNames>
    <definedName name="CHAUF">'Feuille de frais'!$D$8</definedName>
    <definedName name="COVOIT">'Feuille de frais'!$G$8</definedName>
    <definedName name="rr" localSheetId="0">'Feuille de frais'!$J$12</definedName>
    <definedName name="_xlnm.Print_Area" localSheetId="0">'Feuille de frais'!$A$1:$U$54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4" l="1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G10" i="14"/>
  <c r="E10" i="14"/>
  <c r="E12" i="14"/>
  <c r="D42" i="14"/>
  <c r="F32" i="14" s="1"/>
  <c r="H32" i="14" s="1"/>
  <c r="I49" i="14"/>
  <c r="I48" i="14"/>
  <c r="C41" i="14"/>
  <c r="F28" i="14" l="1"/>
  <c r="H28" i="14" s="1"/>
  <c r="F31" i="14"/>
  <c r="F16" i="14"/>
  <c r="F30" i="14"/>
  <c r="F36" i="14"/>
  <c r="H36" i="14" s="1"/>
  <c r="F29" i="14"/>
  <c r="F40" i="14"/>
  <c r="H40" i="14" s="1"/>
  <c r="F27" i="14"/>
  <c r="H27" i="14" s="1"/>
  <c r="C5" i="14"/>
  <c r="F26" i="14"/>
  <c r="H26" i="14" s="1"/>
  <c r="F12" i="14"/>
  <c r="H12" i="14" s="1"/>
  <c r="F25" i="14"/>
  <c r="H25" i="14" s="1"/>
  <c r="F23" i="14"/>
  <c r="F39" i="14"/>
  <c r="F24" i="14"/>
  <c r="F22" i="14"/>
  <c r="F38" i="14"/>
  <c r="H38" i="14" s="1"/>
  <c r="F14" i="14"/>
  <c r="H14" i="14" s="1"/>
  <c r="F21" i="14"/>
  <c r="F37" i="14"/>
  <c r="H37" i="14" s="1"/>
  <c r="F13" i="14"/>
  <c r="H13" i="14" s="1"/>
  <c r="F20" i="14"/>
  <c r="H20" i="14" s="1"/>
  <c r="F35" i="14"/>
  <c r="H35" i="14" s="1"/>
  <c r="F19" i="14"/>
  <c r="H19" i="14" s="1"/>
  <c r="F15" i="14"/>
  <c r="F34" i="14"/>
  <c r="F18" i="14"/>
  <c r="F33" i="14"/>
  <c r="F17" i="14"/>
  <c r="H34" i="14"/>
  <c r="H21" i="14"/>
  <c r="H17" i="14"/>
  <c r="H30" i="14"/>
  <c r="H22" i="14"/>
  <c r="H18" i="14"/>
  <c r="H29" i="14"/>
  <c r="H39" i="14"/>
  <c r="H23" i="14"/>
  <c r="H33" i="14"/>
  <c r="H24" i="14"/>
  <c r="D41" i="14"/>
  <c r="I52" i="14" s="1"/>
  <c r="H31" i="14"/>
  <c r="H16" i="14"/>
  <c r="H15" i="14"/>
  <c r="F41" i="14" l="1"/>
  <c r="H41" i="14" s="1"/>
  <c r="I47" i="14" s="1"/>
  <c r="J49" i="14" s="1"/>
  <c r="J53" i="14"/>
</calcChain>
</file>

<file path=xl/sharedStrings.xml><?xml version="1.0" encoding="utf-8"?>
<sst xmlns="http://schemas.openxmlformats.org/spreadsheetml/2006/main" count="69" uniqueCount="59">
  <si>
    <t>SECTION RANDONNEE PEDESTRE</t>
  </si>
  <si>
    <t>Ne rien saisir dans les zones grisées</t>
  </si>
  <si>
    <t xml:space="preserve">ORGANISATEUR         : </t>
  </si>
  <si>
    <t xml:space="preserve">DIMANCHE - MERCREDI    </t>
  </si>
  <si>
    <t>Dimanche</t>
  </si>
  <si>
    <t xml:space="preserve">DATE   </t>
  </si>
  <si>
    <t xml:space="preserve">LIEU : </t>
  </si>
  <si>
    <t>Mode d'emploi</t>
  </si>
  <si>
    <t xml:space="preserve">PEAGE   </t>
  </si>
  <si>
    <t>Chauffeur</t>
  </si>
  <si>
    <t xml:space="preserve">KILOMETRAGE   </t>
  </si>
  <si>
    <t>Saisir les infos  Dates - Kilométrage - Participants</t>
  </si>
  <si>
    <t>Minibus</t>
  </si>
  <si>
    <t>Indemnité kilométrique :</t>
  </si>
  <si>
    <t>Organisateur</t>
  </si>
  <si>
    <t>NOM 
    PRENOM</t>
  </si>
  <si>
    <t>DEPENSES</t>
  </si>
  <si>
    <t>RECETTES</t>
  </si>
  <si>
    <t xml:space="preserve"> </t>
  </si>
  <si>
    <t>Chauffeur - Organisateur</t>
  </si>
  <si>
    <t>PRECISER SI CHEQUE OU ESPECES</t>
  </si>
  <si>
    <t>Plafond dédommagement Organisateur</t>
  </si>
  <si>
    <t>Chauffeurs et Organisateurs</t>
  </si>
  <si>
    <t>dans la colonne chauffeur-organisateur à l'aide du menu déroulant repérer :</t>
  </si>
  <si>
    <t>- les chauffeurs</t>
  </si>
  <si>
    <t>- le conducteur du minibus</t>
  </si>
  <si>
    <t>- les organisateurs</t>
  </si>
  <si>
    <r>
      <rPr>
        <b/>
        <sz val="12"/>
        <rFont val="Arial"/>
        <family val="2"/>
      </rPr>
      <t>Saisir factures gites</t>
    </r>
    <r>
      <rPr>
        <sz val="12"/>
        <rFont val="Arial"/>
        <family val="2"/>
      </rPr>
      <t xml:space="preserve"> en ligne 43 à 55</t>
    </r>
  </si>
  <si>
    <t>Les chèques vacance sont réputés remis au gite A (ligne 43)</t>
  </si>
  <si>
    <t>TOTAL</t>
  </si>
  <si>
    <t xml:space="preserve">☺  La somme collectée par l'organisateur doit être remise par chèque joint à la feuille de frais correspondante </t>
  </si>
  <si>
    <t>REMBOURSEMENT
CHAUFFEUR</t>
  </si>
  <si>
    <t>Nom</t>
  </si>
  <si>
    <t>Montant</t>
  </si>
  <si>
    <t>N° Chèques
N° Virements</t>
  </si>
  <si>
    <t>Compte</t>
  </si>
  <si>
    <t>D</t>
  </si>
  <si>
    <t>C</t>
  </si>
  <si>
    <t>Participation financière des randonneurs</t>
  </si>
  <si>
    <t>Prise en charge financière par la section</t>
  </si>
  <si>
    <t>Passager</t>
  </si>
  <si>
    <t>0,07 €/km + péage</t>
  </si>
  <si>
    <t>Conducteur (véhicule personnel)</t>
  </si>
  <si>
    <t>0,25 €/km</t>
  </si>
  <si>
    <t>Conducteur</t>
  </si>
  <si>
    <t>péage</t>
  </si>
  <si>
    <t>Conducteur (minibus)</t>
  </si>
  <si>
    <t>0,05 €/km</t>
  </si>
  <si>
    <t>péage (gratuité du transport plafonnée à 30€)</t>
  </si>
  <si>
    <t>1/2 pension
(en reconnaissance, limité à 2 nuits et 2 organisateurs)</t>
  </si>
  <si>
    <t>30% de la 1/2 pension, plafonnée à 10 €</t>
  </si>
  <si>
    <t>Organisateur (En reconnaissance)</t>
  </si>
  <si>
    <t>☺  Le montant du péage est réparti au prorata du nombre de participants. Il est remboursé au chauffeur</t>
  </si>
  <si>
    <t>☺  Montant des arrhes pour raid et weekend : 10€/nuitée avec un minimum de 30 €. Pour les raids, les arrhes sont encaissés</t>
  </si>
  <si>
    <t>☺  Déplacement des randonneurs en bâteau, train, avion : 30% pris en charge par la section rando plafonnée à 30€</t>
  </si>
  <si>
    <t>rr</t>
  </si>
  <si>
    <r>
      <t xml:space="preserve">PEAGE=
</t>
    </r>
    <r>
      <rPr>
        <b/>
        <sz val="14"/>
        <color rgb="FFC00000"/>
        <rFont val="Arial"/>
        <family val="2"/>
      </rPr>
      <t>Montant payé par le chauffeur</t>
    </r>
  </si>
  <si>
    <t>PARTICIPATION PEAGE =
 PEAGE divisé par nombre de participants</t>
  </si>
  <si>
    <r>
      <t xml:space="preserve">A PAYER =
</t>
    </r>
    <r>
      <rPr>
        <b/>
        <sz val="14"/>
        <color rgb="FFC00000"/>
        <rFont val="Arial"/>
        <family val="2"/>
      </rPr>
      <t xml:space="preserve">Part.Péage + Voyage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</si>
</sst>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#0&quot; euros par km&quot;"/>
    <numFmt numFmtId="165" formatCode="#,##0.00_ ;\-#,##0.00\ "/>
    <numFmt numFmtId="166" formatCode="dd/mm/yy;@"/>
    <numFmt numFmtId="167" formatCode="#,##0.00\ [$€-40C];[Red]\-#,##0.00\ [$€-40C]"/>
    <numFmt numFmtId="168" formatCode="0&quot; euros&quot;"/>
  </numFmts>
  <fonts count="25">
    <font>
      <sz val="10"/>
      <name val="MS Sans Serif"/>
    </font>
    <font>
      <sz val="25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8"/>
      <name val="MS Sans Serif"/>
      <family val="2"/>
    </font>
    <font>
      <b/>
      <i/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  <charset val="129"/>
    </font>
    <font>
      <b/>
      <sz val="12"/>
      <name val="MS Sans Serif"/>
      <family val="2"/>
    </font>
    <font>
      <b/>
      <sz val="14"/>
      <name val="Arial"/>
      <family val="2"/>
    </font>
    <font>
      <b/>
      <sz val="14"/>
      <name val="MS Sans Serif"/>
      <family val="2"/>
    </font>
    <font>
      <sz val="22"/>
      <name val="Arial"/>
      <family val="2"/>
    </font>
    <font>
      <b/>
      <sz val="22"/>
      <name val="Arial"/>
      <family val="2"/>
    </font>
    <font>
      <sz val="10"/>
      <name val="MS Sans Serif"/>
    </font>
    <font>
      <b/>
      <sz val="11"/>
      <color rgb="FFC00000"/>
      <name val="MS Sans Serif"/>
      <family val="2"/>
    </font>
    <font>
      <b/>
      <sz val="18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0" fillId="0" borderId="0"/>
    <xf numFmtId="0" fontId="6" fillId="0" borderId="0"/>
  </cellStyleXfs>
  <cellXfs count="158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6" fillId="0" borderId="0" xfId="2"/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9" fillId="4" borderId="9" xfId="0" applyFont="1" applyFill="1" applyBorder="1" applyAlignment="1" applyProtection="1">
      <alignment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6" fontId="9" fillId="0" borderId="0" xfId="0" applyNumberFormat="1" applyFont="1" applyAlignment="1" applyProtection="1">
      <alignment horizontal="center" vertical="center"/>
      <protection locked="0"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165" fontId="8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164" fontId="9" fillId="0" borderId="11" xfId="0" applyNumberFormat="1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locked="0" hidden="1"/>
    </xf>
    <xf numFmtId="2" fontId="8" fillId="0" borderId="15" xfId="0" applyNumberFormat="1" applyFont="1" applyBorder="1" applyAlignment="1" applyProtection="1">
      <alignment horizontal="centerContinuous" vertical="center"/>
      <protection locked="0" hidden="1"/>
    </xf>
    <xf numFmtId="2" fontId="8" fillId="0" borderId="16" xfId="0" applyNumberFormat="1" applyFont="1" applyBorder="1" applyAlignment="1" applyProtection="1">
      <alignment horizontal="center" vertical="center"/>
      <protection locked="0" hidden="1"/>
    </xf>
    <xf numFmtId="2" fontId="11" fillId="2" borderId="17" xfId="0" applyNumberFormat="1" applyFont="1" applyFill="1" applyBorder="1" applyAlignment="1" applyProtection="1">
      <alignment horizontal="center" vertical="center"/>
      <protection hidden="1"/>
    </xf>
    <xf numFmtId="2" fontId="11" fillId="2" borderId="18" xfId="0" applyNumberFormat="1" applyFont="1" applyFill="1" applyBorder="1" applyAlignment="1" applyProtection="1">
      <alignment horizontal="center" vertical="center"/>
      <protection hidden="1"/>
    </xf>
    <xf numFmtId="2" fontId="12" fillId="2" borderId="16" xfId="0" applyNumberFormat="1" applyFont="1" applyFill="1" applyBorder="1" applyAlignment="1" applyProtection="1">
      <alignment horizontal="center" vertical="center"/>
      <protection hidden="1"/>
    </xf>
    <xf numFmtId="2" fontId="8" fillId="0" borderId="12" xfId="0" applyNumberFormat="1" applyFont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locked="0" hidden="1"/>
    </xf>
    <xf numFmtId="2" fontId="8" fillId="0" borderId="20" xfId="0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vertical="center"/>
      <protection hidden="1"/>
    </xf>
    <xf numFmtId="0" fontId="8" fillId="0" borderId="0" xfId="0" quotePrefix="1" applyFont="1" applyAlignment="1" applyProtection="1">
      <alignment vertical="center"/>
      <protection hidden="1"/>
    </xf>
    <xf numFmtId="2" fontId="8" fillId="0" borderId="9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0" borderId="12" xfId="0" applyFont="1" applyBorder="1" applyAlignment="1" applyProtection="1">
      <alignment vertical="center"/>
      <protection hidden="1"/>
    </xf>
    <xf numFmtId="2" fontId="11" fillId="2" borderId="21" xfId="0" applyNumberFormat="1" applyFont="1" applyFill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Continuous" vertical="center"/>
      <protection hidden="1"/>
    </xf>
    <xf numFmtId="2" fontId="12" fillId="2" borderId="25" xfId="0" applyNumberFormat="1" applyFont="1" applyFill="1" applyBorder="1" applyAlignment="1" applyProtection="1">
      <alignment horizontal="center" vertical="center"/>
      <protection hidden="1"/>
    </xf>
    <xf numFmtId="2" fontId="11" fillId="2" borderId="26" xfId="0" applyNumberFormat="1" applyFont="1" applyFill="1" applyBorder="1" applyAlignment="1" applyProtection="1">
      <alignment horizontal="center" vertical="center"/>
      <protection hidden="1"/>
    </xf>
    <xf numFmtId="2" fontId="13" fillId="0" borderId="0" xfId="0" applyNumberFormat="1" applyFont="1" applyAlignment="1" applyProtection="1">
      <alignment vertical="center"/>
      <protection hidden="1"/>
    </xf>
    <xf numFmtId="2" fontId="8" fillId="0" borderId="0" xfId="0" applyNumberFormat="1" applyFont="1" applyAlignment="1" applyProtection="1">
      <alignment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0" xfId="0" applyFont="1" applyFill="1" applyBorder="1" applyAlignment="1" applyProtection="1">
      <alignment horizontal="center" vertical="center"/>
      <protection hidden="1"/>
    </xf>
    <xf numFmtId="167" fontId="14" fillId="0" borderId="31" xfId="0" applyNumberFormat="1" applyFont="1" applyBorder="1" applyAlignment="1" applyProtection="1">
      <alignment horizontal="center" vertical="center"/>
      <protection locked="0" hidden="1"/>
    </xf>
    <xf numFmtId="0" fontId="14" fillId="0" borderId="32" xfId="0" applyFont="1" applyBorder="1" applyAlignment="1" applyProtection="1">
      <alignment horizontal="center" vertical="center"/>
      <protection locked="0" hidden="1"/>
    </xf>
    <xf numFmtId="2" fontId="8" fillId="2" borderId="9" xfId="0" applyNumberFormat="1" applyFont="1" applyFill="1" applyBorder="1" applyAlignment="1" applyProtection="1">
      <alignment horizontal="center" vertical="center"/>
      <protection hidden="1"/>
    </xf>
    <xf numFmtId="167" fontId="14" fillId="0" borderId="33" xfId="0" applyNumberFormat="1" applyFont="1" applyBorder="1" applyAlignment="1" applyProtection="1">
      <alignment horizontal="center" vertical="center"/>
      <protection locked="0" hidden="1"/>
    </xf>
    <xf numFmtId="0" fontId="14" fillId="0" borderId="34" xfId="0" applyFont="1" applyBorder="1" applyAlignment="1" applyProtection="1">
      <alignment horizontal="center" vertical="center"/>
      <protection locked="0" hidden="1"/>
    </xf>
    <xf numFmtId="0" fontId="8" fillId="2" borderId="35" xfId="0" applyFont="1" applyFill="1" applyBorder="1" applyAlignment="1" applyProtection="1">
      <alignment horizontal="center" vertical="center"/>
      <protection hidden="1"/>
    </xf>
    <xf numFmtId="2" fontId="8" fillId="2" borderId="36" xfId="0" applyNumberFormat="1" applyFont="1" applyFill="1" applyBorder="1" applyAlignment="1" applyProtection="1">
      <alignment horizontal="center" vertical="center"/>
      <protection hidden="1"/>
    </xf>
    <xf numFmtId="2" fontId="8" fillId="2" borderId="37" xfId="0" applyNumberFormat="1" applyFont="1" applyFill="1" applyBorder="1" applyAlignment="1" applyProtection="1">
      <alignment horizontal="center" vertical="center"/>
      <protection hidden="1"/>
    </xf>
    <xf numFmtId="167" fontId="14" fillId="0" borderId="38" xfId="0" applyNumberFormat="1" applyFont="1" applyBorder="1" applyAlignment="1" applyProtection="1">
      <alignment horizontal="center" vertical="center"/>
      <protection locked="0" hidden="1"/>
    </xf>
    <xf numFmtId="0" fontId="14" fillId="0" borderId="39" xfId="0" applyFont="1" applyBorder="1" applyAlignment="1" applyProtection="1">
      <alignment horizontal="center" vertical="center"/>
      <protection locked="0" hidden="1"/>
    </xf>
    <xf numFmtId="0" fontId="14" fillId="0" borderId="40" xfId="0" applyFont="1" applyBorder="1" applyAlignment="1" applyProtection="1">
      <alignment horizontal="center" vertical="center"/>
      <protection locked="0" hidden="1"/>
    </xf>
    <xf numFmtId="0" fontId="8" fillId="2" borderId="41" xfId="0" applyFont="1" applyFill="1" applyBorder="1" applyAlignment="1" applyProtection="1">
      <alignment horizontal="center" vertical="center"/>
      <protection hidden="1"/>
    </xf>
    <xf numFmtId="167" fontId="14" fillId="0" borderId="42" xfId="0" applyNumberFormat="1" applyFont="1" applyBorder="1" applyAlignment="1" applyProtection="1">
      <alignment horizontal="center" vertical="center"/>
      <protection locked="0" hidden="1"/>
    </xf>
    <xf numFmtId="0" fontId="14" fillId="0" borderId="43" xfId="0" applyFont="1" applyBorder="1" applyAlignment="1" applyProtection="1">
      <alignment horizontal="center" vertical="center"/>
      <protection locked="0" hidden="1"/>
    </xf>
    <xf numFmtId="2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8" fillId="2" borderId="83" xfId="0" applyFont="1" applyFill="1" applyBorder="1" applyAlignment="1" applyProtection="1">
      <alignment horizontal="center" vertical="center"/>
      <protection hidden="1"/>
    </xf>
    <xf numFmtId="0" fontId="8" fillId="2" borderId="44" xfId="0" applyFont="1" applyFill="1" applyBorder="1" applyAlignment="1" applyProtection="1">
      <alignment horizontal="center" vertical="center"/>
      <protection hidden="1"/>
    </xf>
    <xf numFmtId="2" fontId="8" fillId="2" borderId="84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5" fillId="0" borderId="0" xfId="0" applyFont="1" applyAlignment="1">
      <alignment vertical="center"/>
    </xf>
    <xf numFmtId="0" fontId="3" fillId="0" borderId="12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Continuous" vertical="center"/>
      <protection hidden="1"/>
    </xf>
    <xf numFmtId="0" fontId="18" fillId="0" borderId="0" xfId="0" applyFont="1" applyAlignment="1" applyProtection="1">
      <alignment horizontal="centerContinuous" vertical="center"/>
      <protection hidden="1"/>
    </xf>
    <xf numFmtId="0" fontId="22" fillId="0" borderId="0" xfId="0" applyFont="1" applyAlignment="1">
      <alignment vertical="center"/>
    </xf>
    <xf numFmtId="15" fontId="8" fillId="5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2" fontId="8" fillId="2" borderId="24" xfId="0" applyNumberFormat="1" applyFont="1" applyFill="1" applyBorder="1" applyAlignment="1" applyProtection="1">
      <alignment horizontal="center" vertical="center"/>
      <protection hidden="1"/>
    </xf>
    <xf numFmtId="168" fontId="9" fillId="2" borderId="55" xfId="0" applyNumberFormat="1" applyFont="1" applyFill="1" applyBorder="1" applyAlignment="1" applyProtection="1">
      <alignment horizontal="center" vertical="center"/>
      <protection hidden="1"/>
    </xf>
    <xf numFmtId="168" fontId="9" fillId="2" borderId="56" xfId="0" applyNumberFormat="1" applyFont="1" applyFill="1" applyBorder="1" applyAlignment="1" applyProtection="1">
      <alignment horizontal="center" vertical="center"/>
      <protection hidden="1"/>
    </xf>
    <xf numFmtId="0" fontId="16" fillId="0" borderId="58" xfId="0" applyFont="1" applyBorder="1" applyAlignment="1" applyProtection="1">
      <alignment horizontal="center" vertical="center" wrapText="1"/>
      <protection hidden="1"/>
    </xf>
    <xf numFmtId="0" fontId="16" fillId="0" borderId="49" xfId="0" applyFont="1" applyBorder="1" applyAlignment="1" applyProtection="1">
      <alignment horizontal="center" vertical="center" wrapText="1"/>
      <protection hidden="1"/>
    </xf>
    <xf numFmtId="164" fontId="3" fillId="2" borderId="57" xfId="0" applyNumberFormat="1" applyFont="1" applyFill="1" applyBorder="1" applyAlignment="1" applyProtection="1">
      <alignment horizontal="center" vertical="center"/>
      <protection hidden="1"/>
    </xf>
    <xf numFmtId="164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locked="0" hidden="1"/>
    </xf>
    <xf numFmtId="0" fontId="8" fillId="0" borderId="66" xfId="0" applyFont="1" applyBorder="1" applyAlignment="1" applyProtection="1">
      <alignment horizontal="center" vertical="center"/>
      <protection locked="0" hidden="1"/>
    </xf>
    <xf numFmtId="0" fontId="8" fillId="0" borderId="20" xfId="0" applyFont="1" applyBorder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164" fontId="9" fillId="2" borderId="55" xfId="0" applyNumberFormat="1" applyFont="1" applyFill="1" applyBorder="1" applyAlignment="1" applyProtection="1">
      <alignment horizontal="center" vertical="center"/>
      <protection hidden="1"/>
    </xf>
    <xf numFmtId="164" fontId="9" fillId="2" borderId="56" xfId="0" applyNumberFormat="1" applyFont="1" applyFill="1" applyBorder="1" applyAlignment="1" applyProtection="1">
      <alignment horizontal="center" vertical="center"/>
      <protection hidden="1"/>
    </xf>
    <xf numFmtId="0" fontId="16" fillId="0" borderId="61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16" fillId="0" borderId="70" xfId="0" applyFont="1" applyBorder="1" applyAlignment="1" applyProtection="1">
      <alignment horizontal="center" vertical="center" wrapText="1"/>
      <protection hidden="1"/>
    </xf>
    <xf numFmtId="0" fontId="16" fillId="0" borderId="71" xfId="0" applyFont="1" applyBorder="1" applyAlignment="1" applyProtection="1">
      <alignment horizontal="center" vertical="center"/>
      <protection hidden="1"/>
    </xf>
    <xf numFmtId="0" fontId="16" fillId="0" borderId="81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Alignment="1" applyProtection="1">
      <alignment horizontal="center" vertical="center" wrapText="1"/>
      <protection hidden="1"/>
    </xf>
    <xf numFmtId="0" fontId="3" fillId="0" borderId="62" xfId="0" applyFont="1" applyBorder="1" applyAlignment="1" applyProtection="1">
      <alignment horizontal="center" vertical="center" textRotation="49" wrapText="1"/>
      <protection hidden="1"/>
    </xf>
    <xf numFmtId="0" fontId="3" fillId="0" borderId="63" xfId="0" applyFont="1" applyBorder="1" applyAlignment="1" applyProtection="1">
      <alignment horizontal="center" vertical="center" textRotation="49" wrapText="1"/>
      <protection hidden="1"/>
    </xf>
    <xf numFmtId="0" fontId="3" fillId="0" borderId="64" xfId="0" applyFont="1" applyBorder="1" applyAlignment="1" applyProtection="1">
      <alignment horizontal="center" vertical="center" textRotation="49" wrapText="1"/>
      <protection hidden="1"/>
    </xf>
    <xf numFmtId="0" fontId="14" fillId="0" borderId="33" xfId="0" applyFont="1" applyBorder="1" applyAlignment="1" applyProtection="1">
      <alignment horizontal="center" vertical="center"/>
      <protection locked="0" hidden="1"/>
    </xf>
    <xf numFmtId="0" fontId="14" fillId="0" borderId="65" xfId="0" applyFont="1" applyBorder="1" applyAlignment="1" applyProtection="1">
      <alignment horizontal="center" vertical="center"/>
      <protection locked="0" hidden="1"/>
    </xf>
    <xf numFmtId="0" fontId="14" fillId="0" borderId="31" xfId="0" applyFont="1" applyBorder="1" applyAlignment="1" applyProtection="1">
      <alignment horizontal="center" vertical="center"/>
      <protection locked="0" hidden="1"/>
    </xf>
    <xf numFmtId="2" fontId="11" fillId="2" borderId="72" xfId="0" applyNumberFormat="1" applyFont="1" applyFill="1" applyBorder="1" applyAlignment="1" applyProtection="1">
      <alignment horizontal="center" vertical="center"/>
      <protection hidden="1"/>
    </xf>
    <xf numFmtId="2" fontId="11" fillId="2" borderId="73" xfId="0" applyNumberFormat="1" applyFont="1" applyFill="1" applyBorder="1" applyAlignment="1" applyProtection="1">
      <alignment horizontal="center" vertical="center"/>
      <protection hidden="1"/>
    </xf>
    <xf numFmtId="0" fontId="8" fillId="2" borderId="74" xfId="0" applyFont="1" applyFill="1" applyBorder="1" applyAlignment="1" applyProtection="1">
      <alignment horizontal="center" vertical="center"/>
      <protection hidden="1"/>
    </xf>
    <xf numFmtId="0" fontId="8" fillId="2" borderId="75" xfId="0" applyFont="1" applyFill="1" applyBorder="1" applyAlignment="1" applyProtection="1">
      <alignment horizontal="center" vertical="center"/>
      <protection hidden="1"/>
    </xf>
    <xf numFmtId="0" fontId="8" fillId="2" borderId="76" xfId="0" applyFont="1" applyFill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77" xfId="0" applyFont="1" applyBorder="1" applyAlignment="1" applyProtection="1">
      <alignment horizontal="center" vertical="center"/>
      <protection hidden="1"/>
    </xf>
    <xf numFmtId="0" fontId="3" fillId="0" borderId="78" xfId="0" applyFont="1" applyBorder="1" applyAlignment="1" applyProtection="1">
      <alignment horizontal="center" vertical="center"/>
      <protection hidden="1"/>
    </xf>
    <xf numFmtId="0" fontId="14" fillId="0" borderId="79" xfId="0" applyFont="1" applyBorder="1" applyAlignment="1" applyProtection="1">
      <alignment horizontal="center" vertical="center"/>
      <protection locked="0" hidden="1"/>
    </xf>
    <xf numFmtId="0" fontId="14" fillId="0" borderId="42" xfId="0" applyFont="1" applyBorder="1" applyAlignment="1" applyProtection="1">
      <alignment horizontal="center" vertical="center"/>
      <protection locked="0" hidden="1"/>
    </xf>
    <xf numFmtId="0" fontId="14" fillId="0" borderId="80" xfId="0" applyFont="1" applyBorder="1" applyAlignment="1" applyProtection="1">
      <alignment horizontal="center" vertical="center"/>
      <protection locked="0" hidden="1"/>
    </xf>
    <xf numFmtId="0" fontId="14" fillId="0" borderId="38" xfId="0" applyFont="1" applyBorder="1" applyAlignment="1" applyProtection="1">
      <alignment horizontal="center" vertical="center"/>
      <protection locked="0" hidden="1"/>
    </xf>
    <xf numFmtId="0" fontId="8" fillId="2" borderId="28" xfId="0" applyFont="1" applyFill="1" applyBorder="1" applyAlignment="1" applyProtection="1">
      <alignment horizontal="center" vertical="center" textRotation="1"/>
      <protection hidden="1"/>
    </xf>
    <xf numFmtId="0" fontId="8" fillId="2" borderId="77" xfId="0" applyFont="1" applyFill="1" applyBorder="1" applyAlignment="1" applyProtection="1">
      <alignment horizontal="center" vertical="center" textRotation="1"/>
      <protection hidden="1"/>
    </xf>
    <xf numFmtId="0" fontId="8" fillId="2" borderId="78" xfId="0" applyFont="1" applyFill="1" applyBorder="1" applyAlignment="1" applyProtection="1">
      <alignment horizontal="center" vertical="center" textRotation="1"/>
      <protection hidden="1"/>
    </xf>
    <xf numFmtId="2" fontId="8" fillId="2" borderId="24" xfId="0" applyNumberFormat="1" applyFont="1" applyFill="1" applyBorder="1" applyAlignment="1" applyProtection="1">
      <alignment horizontal="center" vertical="center"/>
      <protection hidden="1"/>
    </xf>
    <xf numFmtId="2" fontId="8" fillId="2" borderId="54" xfId="0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4" fontId="3" fillId="2" borderId="56" xfId="0" applyNumberFormat="1" applyFont="1" applyFill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2" fontId="16" fillId="0" borderId="46" xfId="0" applyNumberFormat="1" applyFont="1" applyBorder="1" applyAlignment="1" applyProtection="1">
      <alignment horizontal="center" vertical="center" wrapText="1"/>
      <protection hidden="1"/>
    </xf>
    <xf numFmtId="0" fontId="17" fillId="0" borderId="47" xfId="0" applyFont="1" applyBorder="1" applyProtection="1">
      <protection hidden="1"/>
    </xf>
    <xf numFmtId="0" fontId="16" fillId="0" borderId="48" xfId="0" applyFont="1" applyBorder="1" applyAlignment="1" applyProtection="1">
      <alignment horizontal="center" vertical="center" wrapText="1"/>
      <protection hidden="1"/>
    </xf>
    <xf numFmtId="0" fontId="17" fillId="0" borderId="49" xfId="0" applyFont="1" applyBorder="1" applyProtection="1">
      <protection hidden="1"/>
    </xf>
    <xf numFmtId="0" fontId="16" fillId="0" borderId="50" xfId="0" applyFont="1" applyBorder="1" applyAlignment="1" applyProtection="1">
      <alignment horizontal="center" vertical="center" wrapText="1"/>
      <protection hidden="1"/>
    </xf>
    <xf numFmtId="0" fontId="17" fillId="0" borderId="26" xfId="0" applyFont="1" applyBorder="1" applyProtection="1">
      <protection hidden="1"/>
    </xf>
    <xf numFmtId="0" fontId="3" fillId="0" borderId="51" xfId="0" applyFont="1" applyBorder="1" applyAlignment="1" applyProtection="1">
      <alignment horizontal="center" vertical="center" wrapText="1"/>
      <protection hidden="1"/>
    </xf>
    <xf numFmtId="0" fontId="15" fillId="0" borderId="52" xfId="0" applyFont="1" applyBorder="1" applyAlignment="1" applyProtection="1">
      <alignment vertical="center"/>
      <protection hidden="1"/>
    </xf>
    <xf numFmtId="0" fontId="15" fillId="0" borderId="53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right" vertical="center"/>
      <protection hidden="1"/>
    </xf>
    <xf numFmtId="0" fontId="3" fillId="0" borderId="59" xfId="0" applyFont="1" applyBorder="1" applyAlignment="1" applyProtection="1">
      <alignment horizontal="right" vertical="center"/>
      <protection hidden="1"/>
    </xf>
    <xf numFmtId="0" fontId="16" fillId="0" borderId="45" xfId="0" applyFont="1" applyBorder="1" applyAlignment="1" applyProtection="1">
      <alignment horizontal="left" vertical="center" wrapText="1"/>
      <protection hidden="1"/>
    </xf>
    <xf numFmtId="0" fontId="16" fillId="0" borderId="13" xfId="0" applyFont="1" applyBorder="1" applyAlignment="1" applyProtection="1">
      <alignment horizontal="left" vertical="center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23" fillId="3" borderId="0" xfId="0" applyFont="1" applyFill="1" applyAlignment="1">
      <alignment horizontal="center" vertical="center" wrapText="1"/>
    </xf>
    <xf numFmtId="0" fontId="23" fillId="3" borderId="82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1" xr:uid="{00000000-0005-0000-0000-000001000000}"/>
    <cellStyle name="Normal_Qui paie quoi - nouvelle version" xfId="2" xr:uid="{00000000-0005-0000-0000-000002000000}"/>
  </cellStyles>
  <dxfs count="1"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466725</xdr:rowOff>
    </xdr:from>
    <xdr:to>
      <xdr:col>1</xdr:col>
      <xdr:colOff>1704975</xdr:colOff>
      <xdr:row>2</xdr:row>
      <xdr:rowOff>133350</xdr:rowOff>
    </xdr:to>
    <xdr:pic>
      <xdr:nvPicPr>
        <xdr:cNvPr id="3157" name="Picture 7" descr="logo Lyon Sport Métropole Randonnée">
          <a:extLst>
            <a:ext uri="{FF2B5EF4-FFF2-40B4-BE49-F238E27FC236}">
              <a16:creationId xmlns:a16="http://schemas.microsoft.com/office/drawing/2014/main" id="{64A492FE-2CBC-4AE5-888A-FE07ABA3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66725"/>
          <a:ext cx="1371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1116623</xdr:colOff>
      <xdr:row>8</xdr:row>
      <xdr:rowOff>98180</xdr:rowOff>
    </xdr:from>
    <xdr:to>
      <xdr:col>1</xdr:col>
      <xdr:colOff>4659923</xdr:colOff>
      <xdr:row>10</xdr:row>
      <xdr:rowOff>869704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844B986-EB4E-4120-852D-57B4907D3F06}"/>
            </a:ext>
          </a:extLst>
        </xdr:cNvPr>
        <xdr:cNvGrpSpPr/>
      </xdr:nvGrpSpPr>
      <xdr:grpSpPr>
        <a:xfrm>
          <a:off x="1517161" y="4396642"/>
          <a:ext cx="3543300" cy="1347908"/>
          <a:chOff x="395654" y="2894134"/>
          <a:chExt cx="3543300" cy="1357678"/>
        </a:xfrm>
      </xdr:grpSpPr>
      <xdr:pic>
        <xdr:nvPicPr>
          <xdr:cNvPr id="3158" name="Image 5">
            <a:extLst>
              <a:ext uri="{FF2B5EF4-FFF2-40B4-BE49-F238E27FC236}">
                <a16:creationId xmlns:a16="http://schemas.microsoft.com/office/drawing/2014/main" id="{B2798C38-AD21-4971-A2EF-93328431FF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654" y="2894134"/>
            <a:ext cx="3543300" cy="13576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Rectangle : coins arrondis 1">
            <a:extLst>
              <a:ext uri="{FF2B5EF4-FFF2-40B4-BE49-F238E27FC236}">
                <a16:creationId xmlns:a16="http://schemas.microsoft.com/office/drawing/2014/main" id="{B9DF7ACF-38CA-4385-859D-2FE544F39083}"/>
              </a:ext>
            </a:extLst>
          </xdr:cNvPr>
          <xdr:cNvSpPr/>
        </xdr:nvSpPr>
        <xdr:spPr>
          <a:xfrm>
            <a:off x="1488831" y="3223847"/>
            <a:ext cx="1248508" cy="252044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C00000"/>
                </a:solidFill>
              </a:rPr>
              <a:t>Prix</a:t>
            </a:r>
            <a:r>
              <a:rPr lang="fr-FR" sz="1200" b="1" baseline="0">
                <a:solidFill>
                  <a:srgbClr val="C00000"/>
                </a:solidFill>
              </a:rPr>
              <a:t> * Nbre Kms</a:t>
            </a:r>
            <a:endParaRPr lang="fr-FR" sz="1200" b="1">
              <a:solidFill>
                <a:srgbClr val="C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952500</xdr:colOff>
      <xdr:row>0</xdr:row>
      <xdr:rowOff>1390650</xdr:rowOff>
    </xdr:to>
    <xdr:pic>
      <xdr:nvPicPr>
        <xdr:cNvPr id="5151" name="Picture 7" descr="logo Lyon Sport Métropole Randonnée">
          <a:extLst>
            <a:ext uri="{FF2B5EF4-FFF2-40B4-BE49-F238E27FC236}">
              <a16:creationId xmlns:a16="http://schemas.microsoft.com/office/drawing/2014/main" id="{6ED75950-EFF3-40CD-B15A-A7BBFEC9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8667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55"/>
  <sheetViews>
    <sheetView showGridLines="0" showZeros="0" tabSelected="1" topLeftCell="A7" zoomScale="65" zoomScaleNormal="65" zoomScalePageLayoutView="56" workbookViewId="0">
      <selection activeCell="H10" sqref="H10:H11"/>
    </sheetView>
  </sheetViews>
  <sheetFormatPr baseColWidth="10" defaultColWidth="11.453125" defaultRowHeight="15.5" outlineLevelRow="1" outlineLevelCol="2"/>
  <cols>
    <col min="1" max="1" width="5.7265625" style="23" customWidth="1"/>
    <col min="2" max="2" width="68.7265625" style="23" customWidth="1"/>
    <col min="3" max="3" width="17.81640625" style="23" customWidth="1"/>
    <col min="4" max="4" width="14.7265625" style="23" customWidth="1"/>
    <col min="5" max="5" width="17.7265625" style="23" customWidth="1"/>
    <col min="6" max="6" width="21.26953125" style="23" customWidth="1"/>
    <col min="7" max="7" width="15.7265625" style="23" customWidth="1"/>
    <col min="8" max="8" width="17.81640625" style="23" customWidth="1"/>
    <col min="9" max="9" width="14.81640625" style="27" customWidth="1"/>
    <col min="10" max="10" width="12.7265625" style="23" customWidth="1"/>
    <col min="11" max="11" width="15.453125" style="23" hidden="1" customWidth="1" outlineLevel="1"/>
    <col min="12" max="19" width="0" style="23" hidden="1" customWidth="1" outlineLevel="1"/>
    <col min="20" max="20" width="11" style="23" hidden="1" customWidth="1" outlineLevel="2"/>
    <col min="21" max="21" width="0" style="23" hidden="1" customWidth="1" outlineLevel="1"/>
    <col min="22" max="22" width="11.453125" style="23" collapsed="1"/>
    <col min="23" max="16384" width="11.453125" style="23"/>
  </cols>
  <sheetData>
    <row r="1" spans="1:251" ht="84" customHeight="1">
      <c r="B1" s="85"/>
      <c r="C1" s="86" t="s">
        <v>0</v>
      </c>
      <c r="D1" s="87"/>
      <c r="E1" s="85"/>
      <c r="F1" s="86"/>
      <c r="G1" s="86"/>
      <c r="H1" s="24"/>
      <c r="I1" s="24"/>
      <c r="K1" s="2" t="s">
        <v>1</v>
      </c>
    </row>
    <row r="2" spans="1:251" ht="41.5" customHeight="1" thickBot="1">
      <c r="E2" s="25"/>
      <c r="F2" s="26" t="s">
        <v>2</v>
      </c>
      <c r="G2" s="98"/>
      <c r="H2" s="99"/>
      <c r="I2" s="100"/>
      <c r="J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</row>
    <row r="3" spans="1:251" ht="37.9" customHeight="1" thickBot="1">
      <c r="B3" s="30" t="s">
        <v>3</v>
      </c>
      <c r="C3" s="3" t="s">
        <v>4</v>
      </c>
      <c r="E3" s="28"/>
      <c r="F3" s="29"/>
      <c r="G3" s="27"/>
      <c r="H3" s="27"/>
      <c r="J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</row>
    <row r="4" spans="1:251" ht="42" customHeight="1" thickBot="1">
      <c r="B4" s="30" t="s">
        <v>5</v>
      </c>
      <c r="C4" s="89"/>
      <c r="D4" s="31"/>
      <c r="E4" s="32" t="s">
        <v>6</v>
      </c>
      <c r="F4" s="98"/>
      <c r="G4" s="99"/>
      <c r="H4" s="99"/>
      <c r="I4" s="100"/>
      <c r="K4" s="101" t="s">
        <v>7</v>
      </c>
      <c r="L4" s="101"/>
      <c r="M4" s="101"/>
      <c r="N4" s="101"/>
      <c r="O4" s="101"/>
      <c r="P4" s="101"/>
    </row>
    <row r="5" spans="1:251" ht="30.65" customHeight="1" thickBot="1">
      <c r="B5" s="30" t="s">
        <v>8</v>
      </c>
      <c r="C5" s="33">
        <f>D42</f>
        <v>0</v>
      </c>
      <c r="K5" s="101"/>
      <c r="L5" s="101"/>
      <c r="M5" s="101"/>
      <c r="N5" s="101"/>
      <c r="O5" s="101"/>
      <c r="P5" s="101"/>
      <c r="T5" s="23" t="s">
        <v>9</v>
      </c>
    </row>
    <row r="6" spans="1:251" ht="35.5" customHeight="1" thickBot="1">
      <c r="B6" s="30" t="s">
        <v>10</v>
      </c>
      <c r="C6" s="3"/>
      <c r="D6" s="29"/>
      <c r="E6" s="29"/>
      <c r="F6" s="28"/>
      <c r="K6" s="34" t="s">
        <v>11</v>
      </c>
      <c r="L6" s="27"/>
      <c r="M6" s="27"/>
      <c r="N6" s="27"/>
      <c r="O6" s="27"/>
      <c r="P6" s="27"/>
      <c r="T6" s="23" t="s">
        <v>12</v>
      </c>
    </row>
    <row r="7" spans="1:251" ht="48" customHeight="1">
      <c r="B7" s="30"/>
      <c r="C7" s="14"/>
      <c r="D7" s="29"/>
      <c r="E7" s="29"/>
      <c r="F7" s="28"/>
      <c r="K7" s="34"/>
      <c r="L7" s="27"/>
      <c r="M7" s="27"/>
      <c r="N7" s="27"/>
      <c r="O7" s="27"/>
      <c r="P7" s="27"/>
    </row>
    <row r="8" spans="1:251" ht="19.899999999999999" customHeight="1" outlineLevel="1" thickBot="1">
      <c r="B8" s="149" t="s">
        <v>13</v>
      </c>
      <c r="C8" s="150"/>
      <c r="D8" s="136">
        <v>0.3</v>
      </c>
      <c r="E8" s="137"/>
      <c r="F8" s="35"/>
      <c r="G8" s="96">
        <v>0.09</v>
      </c>
      <c r="H8" s="97"/>
      <c r="I8" s="36"/>
      <c r="T8" s="23" t="s">
        <v>14</v>
      </c>
    </row>
    <row r="9" spans="1:251" ht="19.899999999999999" customHeight="1" thickTop="1" thickBot="1">
      <c r="A9" s="138"/>
      <c r="B9" s="151" t="s">
        <v>15</v>
      </c>
      <c r="C9" s="146" t="s">
        <v>16</v>
      </c>
      <c r="D9" s="147"/>
      <c r="E9" s="148"/>
      <c r="F9" s="102" t="s">
        <v>17</v>
      </c>
      <c r="G9" s="103"/>
      <c r="H9" s="103"/>
      <c r="I9" s="104"/>
      <c r="J9" s="84" t="s">
        <v>18</v>
      </c>
      <c r="N9" s="105"/>
      <c r="O9" s="106"/>
    </row>
    <row r="10" spans="1:251" ht="26.65" customHeight="1" thickTop="1">
      <c r="A10" s="139"/>
      <c r="B10" s="152"/>
      <c r="C10" s="140" t="s">
        <v>19</v>
      </c>
      <c r="D10" s="142" t="s">
        <v>56</v>
      </c>
      <c r="E10" s="144" t="str">
        <f>"REMBOURS. CHAUFFEUR =
Nbre kms x "&amp; CHAUF&amp;" + Péage"</f>
        <v>REMBOURS. CHAUFFEUR =
Nbre kms x 0,3 + Péage</v>
      </c>
      <c r="F10" s="111" t="s">
        <v>57</v>
      </c>
      <c r="G10" s="94" t="str">
        <f>"VOYAGE =
Nbre kms x"&amp; COVOIT</f>
        <v>VOYAGE =
Nbre kms x0,09</v>
      </c>
      <c r="H10" s="109" t="s">
        <v>58</v>
      </c>
      <c r="I10" s="107" t="s">
        <v>20</v>
      </c>
      <c r="J10" s="84"/>
    </row>
    <row r="11" spans="1:251" ht="79.150000000000006" customHeight="1" thickBot="1">
      <c r="A11" s="139"/>
      <c r="B11" s="153"/>
      <c r="C11" s="141"/>
      <c r="D11" s="143"/>
      <c r="E11" s="145"/>
      <c r="F11" s="112"/>
      <c r="G11" s="95"/>
      <c r="H11" s="110"/>
      <c r="I11" s="108"/>
      <c r="J11" s="84"/>
      <c r="K11" s="23" t="s">
        <v>21</v>
      </c>
      <c r="N11" s="92">
        <v>30</v>
      </c>
      <c r="O11" s="93"/>
    </row>
    <row r="12" spans="1:251" ht="37.9" customHeight="1" thickTop="1">
      <c r="A12" s="90">
        <v>1</v>
      </c>
      <c r="B12" s="38" t="s">
        <v>55</v>
      </c>
      <c r="C12" s="39"/>
      <c r="D12" s="40"/>
      <c r="E12" s="41">
        <f t="shared" ref="E12:E40" si="0">IF(C12=$T$5,$C$6*CHAUF+D12,(IF(C12=$T$6,D12,)))</f>
        <v>0</v>
      </c>
      <c r="F12" s="42">
        <f>IF((OR($D$42=0,B12=0)),,INT($D$42/(29-COUNTBLANK($B$12:$B$40))*100+0.5)/100)</f>
        <v>0</v>
      </c>
      <c r="G12" s="42">
        <f t="shared" ref="G12:G40" si="1">IF(C12=0,IF(B12&lt;&gt;0,$C$6*COVOIT,),IF(C12=$T$6,(-$C$6*$N$9),IF(C12=$T$8,IF($N$11&lt;($C$6*COVOIT),($C$6*COVOIT-$N$11),0),)))</f>
        <v>0</v>
      </c>
      <c r="H12" s="43">
        <f>INT((F12+G12)*100+0.5)/100</f>
        <v>0</v>
      </c>
      <c r="I12" s="41"/>
      <c r="J12" s="44"/>
    </row>
    <row r="13" spans="1:251" ht="37.9" customHeight="1">
      <c r="A13" s="90">
        <v>2</v>
      </c>
      <c r="B13" s="45"/>
      <c r="C13" s="39"/>
      <c r="D13" s="46"/>
      <c r="E13" s="41">
        <f t="shared" si="0"/>
        <v>0</v>
      </c>
      <c r="F13" s="42">
        <f t="shared" ref="F13:F40" si="2">IF((OR($D$42=0,B13=0)),,INT($D$42/(29-COUNTBLANK($B$12:$B$40))*100+0.5)/100)</f>
        <v>0</v>
      </c>
      <c r="G13" s="42">
        <f t="shared" si="1"/>
        <v>0</v>
      </c>
      <c r="H13" s="43">
        <f t="shared" ref="H13:H41" si="3">INT((F13+G13)*100+0.5)/100</f>
        <v>0</v>
      </c>
      <c r="I13" s="41"/>
      <c r="J13" s="44"/>
    </row>
    <row r="14" spans="1:251" ht="37.9" customHeight="1">
      <c r="A14" s="90">
        <v>3</v>
      </c>
      <c r="B14" s="45"/>
      <c r="C14" s="39"/>
      <c r="D14" s="46"/>
      <c r="E14" s="41">
        <f t="shared" si="0"/>
        <v>0</v>
      </c>
      <c r="F14" s="42">
        <f t="shared" si="2"/>
        <v>0</v>
      </c>
      <c r="G14" s="42">
        <f t="shared" si="1"/>
        <v>0</v>
      </c>
      <c r="H14" s="43">
        <f t="shared" si="3"/>
        <v>0</v>
      </c>
      <c r="I14" s="41"/>
      <c r="J14" s="44"/>
      <c r="K14" s="47" t="s">
        <v>22</v>
      </c>
    </row>
    <row r="15" spans="1:251" ht="37.9" customHeight="1">
      <c r="A15" s="90">
        <v>4</v>
      </c>
      <c r="B15" s="45"/>
      <c r="C15" s="39"/>
      <c r="D15" s="46"/>
      <c r="E15" s="41">
        <f t="shared" si="0"/>
        <v>0</v>
      </c>
      <c r="F15" s="42">
        <f t="shared" si="2"/>
        <v>0</v>
      </c>
      <c r="G15" s="42">
        <f t="shared" si="1"/>
        <v>0</v>
      </c>
      <c r="H15" s="43">
        <f t="shared" si="3"/>
        <v>0</v>
      </c>
      <c r="I15" s="41"/>
      <c r="J15" s="44"/>
      <c r="L15" s="23" t="s">
        <v>23</v>
      </c>
    </row>
    <row r="16" spans="1:251" ht="37.9" customHeight="1">
      <c r="A16" s="90">
        <v>5</v>
      </c>
      <c r="B16" s="45"/>
      <c r="C16" s="39"/>
      <c r="D16" s="46"/>
      <c r="E16" s="41">
        <f t="shared" si="0"/>
        <v>0</v>
      </c>
      <c r="F16" s="42">
        <f t="shared" ref="F16:F23" si="4">IF((OR($D$42=0,B16=0)),,INT($D$42/(29-COUNTBLANK($B$12:$B$40))*100+0.5)/100)</f>
        <v>0</v>
      </c>
      <c r="G16" s="42">
        <f t="shared" si="1"/>
        <v>0</v>
      </c>
      <c r="H16" s="43">
        <f t="shared" ref="H16:H23" si="5">INT((F16+G16)*100+0.5)/100</f>
        <v>0</v>
      </c>
      <c r="I16" s="41"/>
      <c r="J16" s="44"/>
      <c r="L16" s="48" t="s">
        <v>24</v>
      </c>
    </row>
    <row r="17" spans="1:12" ht="37.9" customHeight="1">
      <c r="A17" s="90">
        <v>6</v>
      </c>
      <c r="B17" s="45"/>
      <c r="C17" s="39"/>
      <c r="D17" s="46"/>
      <c r="E17" s="41">
        <f t="shared" si="0"/>
        <v>0</v>
      </c>
      <c r="F17" s="42">
        <f t="shared" si="4"/>
        <v>0</v>
      </c>
      <c r="G17" s="42">
        <f t="shared" si="1"/>
        <v>0</v>
      </c>
      <c r="H17" s="43">
        <f t="shared" si="5"/>
        <v>0</v>
      </c>
      <c r="I17" s="41"/>
      <c r="J17" s="44"/>
      <c r="L17" s="48" t="s">
        <v>25</v>
      </c>
    </row>
    <row r="18" spans="1:12" ht="37.9" customHeight="1">
      <c r="A18" s="90">
        <v>7</v>
      </c>
      <c r="B18" s="45"/>
      <c r="C18" s="39"/>
      <c r="D18" s="46"/>
      <c r="E18" s="41">
        <f t="shared" si="0"/>
        <v>0</v>
      </c>
      <c r="F18" s="42">
        <f t="shared" si="4"/>
        <v>0</v>
      </c>
      <c r="G18" s="42">
        <f t="shared" si="1"/>
        <v>0</v>
      </c>
      <c r="H18" s="43">
        <f t="shared" si="5"/>
        <v>0</v>
      </c>
      <c r="I18" s="41"/>
      <c r="J18" s="44"/>
      <c r="L18" s="48" t="s">
        <v>26</v>
      </c>
    </row>
    <row r="19" spans="1:12" ht="37.9" customHeight="1">
      <c r="A19" s="90">
        <v>8</v>
      </c>
      <c r="B19" s="45"/>
      <c r="C19" s="39"/>
      <c r="D19" s="46"/>
      <c r="E19" s="41">
        <f t="shared" si="0"/>
        <v>0</v>
      </c>
      <c r="F19" s="42">
        <f t="shared" si="4"/>
        <v>0</v>
      </c>
      <c r="G19" s="42">
        <f t="shared" si="1"/>
        <v>0</v>
      </c>
      <c r="H19" s="43">
        <f t="shared" si="5"/>
        <v>0</v>
      </c>
      <c r="I19" s="41"/>
      <c r="J19" s="37"/>
      <c r="L19" s="2"/>
    </row>
    <row r="20" spans="1:12" ht="37.9" customHeight="1">
      <c r="A20" s="90">
        <v>9</v>
      </c>
      <c r="B20" s="45"/>
      <c r="C20" s="39"/>
      <c r="D20" s="46"/>
      <c r="E20" s="41">
        <f t="shared" si="0"/>
        <v>0</v>
      </c>
      <c r="F20" s="42">
        <f t="shared" si="4"/>
        <v>0</v>
      </c>
      <c r="G20" s="42">
        <f t="shared" si="1"/>
        <v>0</v>
      </c>
      <c r="H20" s="43">
        <f t="shared" si="5"/>
        <v>0</v>
      </c>
      <c r="I20" s="41"/>
      <c r="J20" s="37"/>
    </row>
    <row r="21" spans="1:12" ht="37.9" customHeight="1">
      <c r="A21" s="90">
        <v>10</v>
      </c>
      <c r="B21" s="45"/>
      <c r="C21" s="39"/>
      <c r="D21" s="46"/>
      <c r="E21" s="41">
        <f t="shared" si="0"/>
        <v>0</v>
      </c>
      <c r="F21" s="42">
        <f t="shared" si="4"/>
        <v>0</v>
      </c>
      <c r="G21" s="42">
        <f t="shared" si="1"/>
        <v>0</v>
      </c>
      <c r="H21" s="43">
        <f t="shared" si="5"/>
        <v>0</v>
      </c>
      <c r="I21" s="41"/>
      <c r="J21" s="37"/>
      <c r="K21" s="23" t="s">
        <v>27</v>
      </c>
    </row>
    <row r="22" spans="1:12" ht="37.9" customHeight="1">
      <c r="A22" s="90">
        <v>11</v>
      </c>
      <c r="B22" s="45"/>
      <c r="C22" s="39"/>
      <c r="D22" s="46"/>
      <c r="E22" s="41">
        <f t="shared" si="0"/>
        <v>0</v>
      </c>
      <c r="F22" s="42">
        <f t="shared" si="4"/>
        <v>0</v>
      </c>
      <c r="G22" s="42">
        <f t="shared" si="1"/>
        <v>0</v>
      </c>
      <c r="H22" s="43">
        <f t="shared" si="5"/>
        <v>0</v>
      </c>
      <c r="I22" s="41"/>
      <c r="J22" s="37"/>
      <c r="K22" s="23" t="s">
        <v>28</v>
      </c>
    </row>
    <row r="23" spans="1:12" ht="37.9" customHeight="1">
      <c r="A23" s="90">
        <v>12</v>
      </c>
      <c r="B23" s="45"/>
      <c r="C23" s="39"/>
      <c r="D23" s="46"/>
      <c r="E23" s="41">
        <f t="shared" si="0"/>
        <v>0</v>
      </c>
      <c r="F23" s="42">
        <f t="shared" si="4"/>
        <v>0</v>
      </c>
      <c r="G23" s="42">
        <f t="shared" si="1"/>
        <v>0</v>
      </c>
      <c r="H23" s="43">
        <f t="shared" si="5"/>
        <v>0</v>
      </c>
      <c r="I23" s="41"/>
      <c r="J23" s="37"/>
    </row>
    <row r="24" spans="1:12" ht="37.9" customHeight="1">
      <c r="A24" s="90">
        <v>13</v>
      </c>
      <c r="B24" s="45"/>
      <c r="C24" s="39"/>
      <c r="D24" s="46"/>
      <c r="E24" s="41">
        <f t="shared" si="0"/>
        <v>0</v>
      </c>
      <c r="F24" s="42">
        <f t="shared" si="2"/>
        <v>0</v>
      </c>
      <c r="G24" s="42">
        <f t="shared" si="1"/>
        <v>0</v>
      </c>
      <c r="H24" s="43">
        <f t="shared" si="3"/>
        <v>0</v>
      </c>
      <c r="I24" s="41"/>
      <c r="J24" s="37"/>
    </row>
    <row r="25" spans="1:12" ht="37.9" customHeight="1">
      <c r="A25" s="90">
        <v>14</v>
      </c>
      <c r="B25" s="45"/>
      <c r="C25" s="39"/>
      <c r="D25" s="46"/>
      <c r="E25" s="41">
        <f t="shared" si="0"/>
        <v>0</v>
      </c>
      <c r="F25" s="42">
        <f t="shared" si="2"/>
        <v>0</v>
      </c>
      <c r="G25" s="42">
        <f t="shared" si="1"/>
        <v>0</v>
      </c>
      <c r="H25" s="43">
        <f t="shared" si="3"/>
        <v>0</v>
      </c>
      <c r="I25" s="41"/>
      <c r="J25" s="37"/>
    </row>
    <row r="26" spans="1:12" ht="37.9" customHeight="1">
      <c r="A26" s="90">
        <v>15</v>
      </c>
      <c r="B26" s="45"/>
      <c r="C26" s="39"/>
      <c r="D26" s="46"/>
      <c r="E26" s="41">
        <f t="shared" si="0"/>
        <v>0</v>
      </c>
      <c r="F26" s="42">
        <f t="shared" si="2"/>
        <v>0</v>
      </c>
      <c r="G26" s="42">
        <f t="shared" si="1"/>
        <v>0</v>
      </c>
      <c r="H26" s="43">
        <f t="shared" si="3"/>
        <v>0</v>
      </c>
      <c r="I26" s="41"/>
      <c r="J26" s="37"/>
    </row>
    <row r="27" spans="1:12" ht="37.9" customHeight="1">
      <c r="A27" s="90">
        <v>16</v>
      </c>
      <c r="B27" s="45"/>
      <c r="C27" s="39"/>
      <c r="D27" s="49"/>
      <c r="E27" s="41">
        <f t="shared" si="0"/>
        <v>0</v>
      </c>
      <c r="F27" s="42">
        <f t="shared" si="2"/>
        <v>0</v>
      </c>
      <c r="G27" s="42">
        <f t="shared" si="1"/>
        <v>0</v>
      </c>
      <c r="H27" s="43">
        <f t="shared" si="3"/>
        <v>0</v>
      </c>
      <c r="I27" s="41"/>
      <c r="J27" s="37"/>
    </row>
    <row r="28" spans="1:12" ht="37.9" customHeight="1">
      <c r="A28" s="90">
        <v>17</v>
      </c>
      <c r="B28" s="45"/>
      <c r="C28" s="39"/>
      <c r="D28" s="46"/>
      <c r="E28" s="41">
        <f t="shared" si="0"/>
        <v>0</v>
      </c>
      <c r="F28" s="42">
        <f t="shared" si="2"/>
        <v>0</v>
      </c>
      <c r="G28" s="42">
        <f t="shared" si="1"/>
        <v>0</v>
      </c>
      <c r="H28" s="43">
        <f t="shared" si="3"/>
        <v>0</v>
      </c>
      <c r="I28" s="41"/>
      <c r="J28" s="37"/>
    </row>
    <row r="29" spans="1:12" ht="37.9" customHeight="1">
      <c r="A29" s="90">
        <v>18</v>
      </c>
      <c r="B29" s="50"/>
      <c r="C29" s="39"/>
      <c r="D29" s="46"/>
      <c r="E29" s="41">
        <f t="shared" si="0"/>
        <v>0</v>
      </c>
      <c r="F29" s="42">
        <f t="shared" si="2"/>
        <v>0</v>
      </c>
      <c r="G29" s="42">
        <f t="shared" si="1"/>
        <v>0</v>
      </c>
      <c r="H29" s="43">
        <f t="shared" si="3"/>
        <v>0</v>
      </c>
      <c r="I29" s="41"/>
      <c r="J29" s="37"/>
    </row>
    <row r="30" spans="1:12" ht="37.9" customHeight="1">
      <c r="A30" s="90">
        <v>19</v>
      </c>
      <c r="B30" s="45"/>
      <c r="C30" s="39"/>
      <c r="D30" s="46"/>
      <c r="E30" s="41">
        <f t="shared" si="0"/>
        <v>0</v>
      </c>
      <c r="F30" s="42">
        <f t="shared" si="2"/>
        <v>0</v>
      </c>
      <c r="G30" s="42">
        <f t="shared" si="1"/>
        <v>0</v>
      </c>
      <c r="H30" s="43">
        <f t="shared" si="3"/>
        <v>0</v>
      </c>
      <c r="I30" s="41"/>
      <c r="J30" s="51"/>
    </row>
    <row r="31" spans="1:12" ht="37.9" customHeight="1">
      <c r="A31" s="90">
        <v>20</v>
      </c>
      <c r="B31" s="45"/>
      <c r="C31" s="39"/>
      <c r="D31" s="46"/>
      <c r="E31" s="41">
        <f t="shared" si="0"/>
        <v>0</v>
      </c>
      <c r="F31" s="42">
        <f t="shared" si="2"/>
        <v>0</v>
      </c>
      <c r="G31" s="42">
        <f t="shared" si="1"/>
        <v>0</v>
      </c>
      <c r="H31" s="43">
        <f t="shared" si="3"/>
        <v>0</v>
      </c>
      <c r="I31" s="41"/>
      <c r="J31" s="37"/>
    </row>
    <row r="32" spans="1:12" ht="37.9" customHeight="1">
      <c r="A32" s="90">
        <v>21</v>
      </c>
      <c r="B32" s="45"/>
      <c r="C32" s="39"/>
      <c r="D32" s="46"/>
      <c r="E32" s="41">
        <f t="shared" si="0"/>
        <v>0</v>
      </c>
      <c r="F32" s="42">
        <f t="shared" si="2"/>
        <v>0</v>
      </c>
      <c r="G32" s="42">
        <f t="shared" si="1"/>
        <v>0</v>
      </c>
      <c r="H32" s="43">
        <f t="shared" si="3"/>
        <v>0</v>
      </c>
      <c r="I32" s="41"/>
      <c r="J32" s="37"/>
    </row>
    <row r="33" spans="1:10" ht="37.9" customHeight="1">
      <c r="A33" s="90">
        <v>22</v>
      </c>
      <c r="B33" s="45"/>
      <c r="C33" s="39"/>
      <c r="D33" s="46"/>
      <c r="E33" s="41">
        <f t="shared" si="0"/>
        <v>0</v>
      </c>
      <c r="F33" s="42">
        <f t="shared" si="2"/>
        <v>0</v>
      </c>
      <c r="G33" s="42">
        <f t="shared" si="1"/>
        <v>0</v>
      </c>
      <c r="H33" s="43">
        <f t="shared" si="3"/>
        <v>0</v>
      </c>
      <c r="I33" s="41"/>
      <c r="J33" s="37"/>
    </row>
    <row r="34" spans="1:10" ht="37.9" customHeight="1">
      <c r="A34" s="90">
        <v>23</v>
      </c>
      <c r="B34" s="45"/>
      <c r="C34" s="39"/>
      <c r="D34" s="46"/>
      <c r="E34" s="41">
        <f t="shared" si="0"/>
        <v>0</v>
      </c>
      <c r="F34" s="42">
        <f t="shared" si="2"/>
        <v>0</v>
      </c>
      <c r="G34" s="42">
        <f t="shared" si="1"/>
        <v>0</v>
      </c>
      <c r="H34" s="43">
        <f t="shared" si="3"/>
        <v>0</v>
      </c>
      <c r="I34" s="41"/>
      <c r="J34" s="37"/>
    </row>
    <row r="35" spans="1:10" ht="37.9" customHeight="1">
      <c r="A35" s="90">
        <v>24</v>
      </c>
      <c r="B35" s="45"/>
      <c r="C35" s="39"/>
      <c r="D35" s="46"/>
      <c r="E35" s="41">
        <f t="shared" si="0"/>
        <v>0</v>
      </c>
      <c r="F35" s="42">
        <f t="shared" si="2"/>
        <v>0</v>
      </c>
      <c r="G35" s="42">
        <f t="shared" si="1"/>
        <v>0</v>
      </c>
      <c r="H35" s="43">
        <f t="shared" si="3"/>
        <v>0</v>
      </c>
      <c r="I35" s="41"/>
      <c r="J35" s="37"/>
    </row>
    <row r="36" spans="1:10" ht="37.9" customHeight="1">
      <c r="A36" s="90">
        <v>25</v>
      </c>
      <c r="B36" s="45"/>
      <c r="C36" s="39"/>
      <c r="D36" s="46"/>
      <c r="E36" s="41">
        <f t="shared" si="0"/>
        <v>0</v>
      </c>
      <c r="F36" s="42">
        <f t="shared" si="2"/>
        <v>0</v>
      </c>
      <c r="G36" s="42">
        <f t="shared" si="1"/>
        <v>0</v>
      </c>
      <c r="H36" s="43">
        <f t="shared" si="3"/>
        <v>0</v>
      </c>
      <c r="I36" s="41"/>
      <c r="J36" s="37"/>
    </row>
    <row r="37" spans="1:10" ht="37.9" customHeight="1" outlineLevel="1">
      <c r="A37" s="90">
        <v>26</v>
      </c>
      <c r="B37" s="45"/>
      <c r="C37" s="39"/>
      <c r="D37" s="46"/>
      <c r="E37" s="41">
        <f t="shared" si="0"/>
        <v>0</v>
      </c>
      <c r="F37" s="42">
        <f t="shared" si="2"/>
        <v>0</v>
      </c>
      <c r="G37" s="42">
        <f t="shared" si="1"/>
        <v>0</v>
      </c>
      <c r="H37" s="43">
        <f t="shared" si="3"/>
        <v>0</v>
      </c>
      <c r="I37" s="41"/>
      <c r="J37" s="37"/>
    </row>
    <row r="38" spans="1:10" ht="37.9" customHeight="1" outlineLevel="1">
      <c r="A38" s="90">
        <v>27</v>
      </c>
      <c r="B38" s="45"/>
      <c r="C38" s="39"/>
      <c r="D38" s="46"/>
      <c r="E38" s="41">
        <f t="shared" si="0"/>
        <v>0</v>
      </c>
      <c r="F38" s="42">
        <f t="shared" si="2"/>
        <v>0</v>
      </c>
      <c r="G38" s="42">
        <f t="shared" si="1"/>
        <v>0</v>
      </c>
      <c r="H38" s="43">
        <f t="shared" si="3"/>
        <v>0</v>
      </c>
      <c r="I38" s="41"/>
      <c r="J38" s="37"/>
    </row>
    <row r="39" spans="1:10" ht="37.9" customHeight="1" outlineLevel="1">
      <c r="A39" s="90">
        <v>28</v>
      </c>
      <c r="B39" s="45"/>
      <c r="C39" s="39"/>
      <c r="D39" s="46"/>
      <c r="E39" s="41">
        <f t="shared" si="0"/>
        <v>0</v>
      </c>
      <c r="F39" s="42">
        <f t="shared" si="2"/>
        <v>0</v>
      </c>
      <c r="G39" s="42">
        <f t="shared" si="1"/>
        <v>0</v>
      </c>
      <c r="H39" s="43">
        <f t="shared" si="3"/>
        <v>0</v>
      </c>
      <c r="I39" s="41"/>
      <c r="J39" s="37"/>
    </row>
    <row r="40" spans="1:10" ht="37.9" customHeight="1" outlineLevel="1">
      <c r="A40" s="90">
        <v>29</v>
      </c>
      <c r="B40" s="45"/>
      <c r="C40" s="39"/>
      <c r="D40" s="46"/>
      <c r="E40" s="41">
        <f t="shared" si="0"/>
        <v>0</v>
      </c>
      <c r="F40" s="42">
        <f t="shared" si="2"/>
        <v>0</v>
      </c>
      <c r="G40" s="42">
        <f t="shared" si="1"/>
        <v>0</v>
      </c>
      <c r="H40" s="43">
        <f t="shared" si="3"/>
        <v>0</v>
      </c>
      <c r="I40" s="52"/>
      <c r="J40" s="37"/>
    </row>
    <row r="41" spans="1:10" ht="37.9" customHeight="1" thickBot="1">
      <c r="A41" s="90"/>
      <c r="B41" s="53" t="s">
        <v>29</v>
      </c>
      <c r="C41" s="54">
        <f>SUM(C12:C40)</f>
        <v>0</v>
      </c>
      <c r="D41" s="134">
        <f>SUM(E12:E40)</f>
        <v>0</v>
      </c>
      <c r="E41" s="135"/>
      <c r="F41" s="119">
        <f>SUM(F12:F40,G12:G40)</f>
        <v>0</v>
      </c>
      <c r="G41" s="120"/>
      <c r="H41" s="55">
        <f t="shared" si="3"/>
        <v>0</v>
      </c>
      <c r="I41" s="56"/>
      <c r="J41" s="37"/>
    </row>
    <row r="42" spans="1:10" ht="20.25" customHeight="1">
      <c r="D42" s="57">
        <f>SUM(D12:D40)</f>
        <v>0</v>
      </c>
    </row>
    <row r="43" spans="1:10" ht="20.25" customHeight="1">
      <c r="B43" s="88" t="s">
        <v>30</v>
      </c>
      <c r="D43" s="57"/>
    </row>
    <row r="44" spans="1:10" ht="20.25" customHeight="1" thickBot="1">
      <c r="D44" s="57"/>
    </row>
    <row r="45" spans="1:10" ht="20.25" customHeight="1" thickBot="1">
      <c r="C45" s="58"/>
      <c r="H45" s="131" t="s">
        <v>17</v>
      </c>
      <c r="I45" s="132"/>
      <c r="J45" s="133"/>
    </row>
    <row r="46" spans="1:10" ht="33" customHeight="1" thickBot="1">
      <c r="B46" s="113" t="s">
        <v>31</v>
      </c>
      <c r="C46" s="124" t="s">
        <v>32</v>
      </c>
      <c r="D46" s="125"/>
      <c r="E46" s="126"/>
      <c r="F46" s="59" t="s">
        <v>33</v>
      </c>
      <c r="G46" s="60" t="s">
        <v>34</v>
      </c>
      <c r="H46" s="61" t="s">
        <v>35</v>
      </c>
      <c r="I46" s="62" t="s">
        <v>36</v>
      </c>
      <c r="J46" s="63" t="s">
        <v>37</v>
      </c>
    </row>
    <row r="47" spans="1:10" ht="25" customHeight="1">
      <c r="B47" s="114"/>
      <c r="C47" s="118"/>
      <c r="D47" s="118"/>
      <c r="E47" s="118"/>
      <c r="F47" s="64"/>
      <c r="G47" s="65"/>
      <c r="H47" s="61">
        <v>512110</v>
      </c>
      <c r="I47" s="66">
        <f>+H41</f>
        <v>0</v>
      </c>
      <c r="J47" s="63"/>
    </row>
    <row r="48" spans="1:10" ht="25" customHeight="1">
      <c r="B48" s="114"/>
      <c r="C48" s="116"/>
      <c r="D48" s="116"/>
      <c r="E48" s="116"/>
      <c r="F48" s="67"/>
      <c r="G48" s="68"/>
      <c r="H48" s="69">
        <v>756900</v>
      </c>
      <c r="I48" s="70">
        <f>I54</f>
        <v>0</v>
      </c>
      <c r="J48" s="71"/>
    </row>
    <row r="49" spans="2:10" ht="25" customHeight="1" thickBot="1">
      <c r="B49" s="114"/>
      <c r="C49" s="116"/>
      <c r="D49" s="116"/>
      <c r="E49" s="116"/>
      <c r="F49" s="67"/>
      <c r="G49" s="68"/>
      <c r="H49" s="69">
        <v>706150</v>
      </c>
      <c r="I49" s="70">
        <f>I55</f>
        <v>0</v>
      </c>
      <c r="J49" s="71">
        <f>+I47+I48</f>
        <v>0</v>
      </c>
    </row>
    <row r="50" spans="2:10" ht="25" customHeight="1" thickTop="1">
      <c r="B50" s="114"/>
      <c r="C50" s="129"/>
      <c r="D50" s="130"/>
      <c r="E50" s="130"/>
      <c r="F50" s="72"/>
      <c r="G50" s="73"/>
      <c r="H50" s="121" t="s">
        <v>16</v>
      </c>
      <c r="I50" s="122"/>
      <c r="J50" s="123"/>
    </row>
    <row r="51" spans="2:10" ht="25" customHeight="1">
      <c r="B51" s="114"/>
      <c r="C51" s="117"/>
      <c r="D51" s="118"/>
      <c r="E51" s="118"/>
      <c r="F51" s="64"/>
      <c r="G51" s="74"/>
      <c r="H51" s="75" t="s">
        <v>35</v>
      </c>
      <c r="I51" s="62" t="s">
        <v>36</v>
      </c>
      <c r="J51" s="63" t="s">
        <v>37</v>
      </c>
    </row>
    <row r="52" spans="2:10" ht="25" customHeight="1" thickBot="1">
      <c r="B52" s="115"/>
      <c r="C52" s="127"/>
      <c r="D52" s="128"/>
      <c r="E52" s="128"/>
      <c r="F52" s="76"/>
      <c r="G52" s="77"/>
      <c r="H52" s="75">
        <v>625200</v>
      </c>
      <c r="I52" s="78">
        <f>+D41</f>
        <v>0</v>
      </c>
      <c r="J52" s="79"/>
    </row>
    <row r="53" spans="2:10" ht="25" customHeight="1" thickBot="1">
      <c r="H53" s="80">
        <v>512110</v>
      </c>
      <c r="I53" s="91"/>
      <c r="J53" s="81">
        <f>+D41</f>
        <v>0</v>
      </c>
    </row>
    <row r="54" spans="2:10" ht="20.25" customHeight="1">
      <c r="C54" s="82"/>
      <c r="D54" s="83"/>
      <c r="E54" s="83"/>
    </row>
    <row r="55" spans="2:10" ht="20.25" customHeight="1"/>
  </sheetData>
  <sheetProtection selectLockedCells="1"/>
  <mergeCells count="31">
    <mergeCell ref="D8:E8"/>
    <mergeCell ref="A9:A11"/>
    <mergeCell ref="C10:C11"/>
    <mergeCell ref="D10:D11"/>
    <mergeCell ref="E10:E11"/>
    <mergeCell ref="C9:E9"/>
    <mergeCell ref="B8:C8"/>
    <mergeCell ref="B9:B11"/>
    <mergeCell ref="B46:B52"/>
    <mergeCell ref="C49:E49"/>
    <mergeCell ref="C51:E51"/>
    <mergeCell ref="F41:G41"/>
    <mergeCell ref="H50:J50"/>
    <mergeCell ref="C47:E47"/>
    <mergeCell ref="C48:E48"/>
    <mergeCell ref="C46:E46"/>
    <mergeCell ref="C52:E52"/>
    <mergeCell ref="C50:E50"/>
    <mergeCell ref="H45:J45"/>
    <mergeCell ref="D41:E41"/>
    <mergeCell ref="N11:O11"/>
    <mergeCell ref="G10:G11"/>
    <mergeCell ref="G8:H8"/>
    <mergeCell ref="G2:I2"/>
    <mergeCell ref="K4:P5"/>
    <mergeCell ref="F9:I9"/>
    <mergeCell ref="N9:O9"/>
    <mergeCell ref="F4:I4"/>
    <mergeCell ref="I10:I11"/>
    <mergeCell ref="H10:H11"/>
    <mergeCell ref="F10:F11"/>
  </mergeCells>
  <phoneticPr fontId="4" type="noConversion"/>
  <conditionalFormatting sqref="C5 F12:I23 E12:E40 D12:D41 G24:G40 F24:F41 H24:I41">
    <cfRule type="cellIs" dxfId="0" priority="5" stopIfTrue="1" operator="equal">
      <formula>0</formula>
    </cfRule>
  </conditionalFormatting>
  <dataValidations count="1">
    <dataValidation type="list" showInputMessage="1" showErrorMessage="1" sqref="C12:C40" xr:uid="{00000000-0002-0000-0000-000000000000}">
      <formula1>$T$5:$T$8</formula1>
    </dataValidation>
  </dataValidations>
  <printOptions horizontalCentered="1" gridLinesSet="0"/>
  <pageMargins left="0.23622047244094491" right="0.15748031496062992" top="7.874015748031496E-2" bottom="0.11811023622047245" header="0.19685039370078741" footer="0.19685039370078741"/>
  <pageSetup paperSize="9" scale="4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4"/>
  <sheetViews>
    <sheetView showGridLines="0" topLeftCell="A3" workbookViewId="0">
      <selection activeCell="C18" sqref="C18"/>
    </sheetView>
  </sheetViews>
  <sheetFormatPr baseColWidth="10" defaultColWidth="11.453125" defaultRowHeight="12.5"/>
  <cols>
    <col min="1" max="1" width="11.453125" style="4"/>
    <col min="2" max="2" width="14.26953125" style="4" customWidth="1"/>
    <col min="3" max="3" width="33.54296875" style="4" customWidth="1"/>
    <col min="4" max="4" width="11.453125" style="4"/>
    <col min="5" max="5" width="34.54296875" style="4" customWidth="1"/>
    <col min="6" max="6" width="22" style="4" customWidth="1"/>
    <col min="7" max="16384" width="11.453125" style="4"/>
  </cols>
  <sheetData>
    <row r="1" spans="2:16" s="1" customFormat="1" ht="115.5" customHeight="1">
      <c r="C1" s="155" t="s">
        <v>0</v>
      </c>
      <c r="D1" s="155"/>
      <c r="E1" s="155"/>
      <c r="F1" s="155"/>
      <c r="G1" s="5"/>
      <c r="H1" s="5"/>
      <c r="I1" s="5"/>
      <c r="J1" s="5"/>
      <c r="K1" s="5"/>
      <c r="P1" s="2" t="s">
        <v>1</v>
      </c>
    </row>
    <row r="3" spans="2:16" customFormat="1" ht="15.5">
      <c r="B3" s="156" t="s">
        <v>38</v>
      </c>
      <c r="C3" s="156"/>
      <c r="D3" s="6"/>
      <c r="E3" s="154" t="s">
        <v>39</v>
      </c>
      <c r="F3" s="154"/>
    </row>
    <row r="4" spans="2:16" customFormat="1" ht="9" customHeight="1" thickBot="1">
      <c r="B4" s="157"/>
      <c r="C4" s="157"/>
      <c r="D4" s="6"/>
    </row>
    <row r="5" spans="2:16" customFormat="1" ht="22.5" customHeight="1">
      <c r="B5" s="17" t="s">
        <v>40</v>
      </c>
      <c r="C5" s="18" t="s">
        <v>41</v>
      </c>
      <c r="D5" s="6"/>
      <c r="E5" s="7" t="s">
        <v>42</v>
      </c>
      <c r="F5" s="8" t="s">
        <v>43</v>
      </c>
    </row>
    <row r="6" spans="2:16" customFormat="1" ht="21.75" customHeight="1">
      <c r="B6" s="19" t="s">
        <v>44</v>
      </c>
      <c r="C6" s="20" t="s">
        <v>45</v>
      </c>
      <c r="D6" s="6"/>
      <c r="E6" s="9" t="s">
        <v>46</v>
      </c>
      <c r="F6" s="10" t="s">
        <v>47</v>
      </c>
    </row>
    <row r="7" spans="2:16" customFormat="1" ht="29.15" customHeight="1" thickBot="1">
      <c r="B7" s="21" t="s">
        <v>14</v>
      </c>
      <c r="C7" s="22" t="s">
        <v>48</v>
      </c>
      <c r="D7" s="6"/>
      <c r="E7" s="11" t="s">
        <v>49</v>
      </c>
      <c r="F7" s="12" t="s">
        <v>50</v>
      </c>
    </row>
    <row r="8" spans="2:16" customFormat="1" ht="29.15" customHeight="1" thickBot="1">
      <c r="E8" s="15"/>
      <c r="F8" s="16"/>
    </row>
    <row r="9" spans="2:16" customFormat="1" ht="25.5" customHeight="1" thickBot="1">
      <c r="B9" s="11" t="s">
        <v>51</v>
      </c>
      <c r="C9" s="13" t="s">
        <v>41</v>
      </c>
      <c r="D9" s="6"/>
      <c r="E9" s="6"/>
    </row>
    <row r="10" spans="2:16" customFormat="1" ht="13">
      <c r="B10" s="6"/>
      <c r="C10" s="6"/>
      <c r="D10" s="6"/>
      <c r="E10" s="6"/>
    </row>
    <row r="11" spans="2:16" customFormat="1" ht="13">
      <c r="B11" s="6" t="s">
        <v>52</v>
      </c>
      <c r="D11" s="6"/>
      <c r="E11" s="6"/>
    </row>
    <row r="12" spans="2:16" customFormat="1" ht="13">
      <c r="B12" s="6" t="s">
        <v>30</v>
      </c>
      <c r="D12" s="6"/>
      <c r="E12" s="6"/>
    </row>
    <row r="13" spans="2:16" customFormat="1" ht="13">
      <c r="B13" s="6" t="s">
        <v>53</v>
      </c>
      <c r="D13" s="6"/>
      <c r="E13" s="6"/>
    </row>
    <row r="14" spans="2:16" customFormat="1" ht="13">
      <c r="B14" t="s">
        <v>54</v>
      </c>
      <c r="D14" s="6"/>
      <c r="E14" s="6"/>
    </row>
  </sheetData>
  <sheetProtection selectLockedCells="1" selectUnlockedCells="1"/>
  <mergeCells count="3">
    <mergeCell ref="E3:F3"/>
    <mergeCell ref="C1:F1"/>
    <mergeCell ref="B3:C4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Feuille de frais</vt:lpstr>
      <vt:lpstr>Qui paie quoi</vt:lpstr>
      <vt:lpstr>CHAUF</vt:lpstr>
      <vt:lpstr>COVOIT</vt:lpstr>
      <vt:lpstr>'Feuille de frais'!rr</vt:lpstr>
      <vt:lpstr>'Feuille de frais'!Zone_d_impression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ASCUL</dc:creator>
  <cp:keywords/>
  <dc:description/>
  <cp:lastModifiedBy>Anne CARAMELLE</cp:lastModifiedBy>
  <cp:revision/>
  <dcterms:created xsi:type="dcterms:W3CDTF">2003-12-04T16:39:06Z</dcterms:created>
  <dcterms:modified xsi:type="dcterms:W3CDTF">2025-10-03T16:50:25Z</dcterms:modified>
  <cp:category/>
  <cp:contentStatus/>
</cp:coreProperties>
</file>